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Лист1" sheetId="1" r:id="rId3"/>
  </sheets>
  <definedNames/>
  <calcPr/>
</workbook>
</file>

<file path=xl/sharedStrings.xml><?xml version="1.0" encoding="utf-8"?>
<sst xmlns="http://schemas.openxmlformats.org/spreadsheetml/2006/main" count="58" uniqueCount="39">
  <si>
    <t>Расчет экономической эффективности газодизельного ТС</t>
  </si>
  <si>
    <t>Величина</t>
  </si>
  <si>
    <t>Значение</t>
  </si>
  <si>
    <t>Размерность</t>
  </si>
  <si>
    <t>Примечание</t>
  </si>
  <si>
    <t>Потребление ДТ на 100 км пробега</t>
  </si>
  <si>
    <t>литров</t>
  </si>
  <si>
    <t>Стоимость ДТ за 1 литр</t>
  </si>
  <si>
    <t>рублей</t>
  </si>
  <si>
    <t>Замещение ДТ газовым топливом</t>
  </si>
  <si>
    <t>от 50 до 70%</t>
  </si>
  <si>
    <t>1 л ДТ замещаегтся газом</t>
  </si>
  <si>
    <t>нм3</t>
  </si>
  <si>
    <t>Общий годовой пробег ТС</t>
  </si>
  <si>
    <t>км</t>
  </si>
  <si>
    <t>Из них на газу</t>
  </si>
  <si>
    <t>Меньше общего из-за невозможности заправиться газом и т.п</t>
  </si>
  <si>
    <t>Годовой пробег в ГД режиме на газу</t>
  </si>
  <si>
    <t>Годовой пробег в ГД режиме на дизеле</t>
  </si>
  <si>
    <t>Потребление ДТ в год в дизельном режиме</t>
  </si>
  <si>
    <t>Стоимость ДТ в год в дизельном режиме</t>
  </si>
  <si>
    <t>Потребление ДТ в год в ГД режиме ( газ )</t>
  </si>
  <si>
    <t>Потребление ДТ в год в ГД режиме ( ДТ )</t>
  </si>
  <si>
    <t>Потребление ДТ в год в ГД режиме всего</t>
  </si>
  <si>
    <t>Стоимость ДТ в год в ГД режиме всего</t>
  </si>
  <si>
    <t>Потребление газа в год</t>
  </si>
  <si>
    <t>Стоимость газа за нм3</t>
  </si>
  <si>
    <t>Стоимость газа в год</t>
  </si>
  <si>
    <t>Полная стоимость пробега в ГД режиме в год</t>
  </si>
  <si>
    <t>Перепробег в год</t>
  </si>
  <si>
    <t>Из-за неудобного расположения заправок</t>
  </si>
  <si>
    <t>Стоимость перепробега за км</t>
  </si>
  <si>
    <t>Стоимость перепробега за год</t>
  </si>
  <si>
    <t>Расходы на обслуживание ( запчасти, поверка баллонов, работа) в год</t>
  </si>
  <si>
    <t>Полная стоимость пробега в ГД режиме в год с учетом перепробега</t>
  </si>
  <si>
    <t>Годовой экономический эффект</t>
  </si>
  <si>
    <t>Стоимость установки газодизельного оборудования</t>
  </si>
  <si>
    <t>Окупаемость оборудования</t>
  </si>
  <si>
    <t>лет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</si>
</sst>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b/>
      <sz val="18.0"/>
    </font>
    <font>
      <b/>
      <sz val="12.0"/>
      <name val="Arial"/>
    </font>
    <font>
      <sz val="12.0"/>
      <name val="Arial"/>
    </font>
    <font>
      <name val="Arial"/>
    </font>
    <font>
      <b/>
      <sz val="12.0"/>
      <color rgb="FFFF0000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 vertical="bottom"/>
    </xf>
    <xf borderId="0" fillId="0" fontId="3" numFmtId="0" xfId="0" applyAlignment="1" applyFont="1">
      <alignment readingOrder="0" vertical="bottom"/>
    </xf>
    <xf borderId="0" fillId="0" fontId="3" numFmtId="0" xfId="0" applyAlignment="1" applyFont="1">
      <alignment horizontal="right" vertical="bottom"/>
    </xf>
    <xf borderId="0" fillId="0" fontId="3" numFmtId="0" xfId="0" applyAlignment="1" applyFont="1">
      <alignment horizontal="right" readingOrder="0" vertical="bottom"/>
    </xf>
    <xf borderId="0" fillId="0" fontId="3" numFmtId="10" xfId="0" applyAlignment="1" applyFont="1" applyNumberFormat="1">
      <alignment horizontal="right" readingOrder="0" vertical="bottom"/>
    </xf>
    <xf borderId="0" fillId="0" fontId="3" numFmtId="3" xfId="0" applyAlignment="1" applyFont="1" applyNumberFormat="1">
      <alignment horizontal="right" readingOrder="0" vertical="bottom"/>
    </xf>
    <xf borderId="0" fillId="0" fontId="3" numFmtId="10" xfId="0" applyAlignment="1" applyFont="1" applyNumberFormat="1">
      <alignment horizontal="right" vertical="bottom"/>
    </xf>
    <xf borderId="0" fillId="0" fontId="3" numFmtId="0" xfId="0" applyAlignment="1" applyFont="1">
      <alignment vertical="bottom"/>
    </xf>
    <xf borderId="0" fillId="0" fontId="3" numFmtId="3" xfId="0" applyAlignment="1" applyFont="1" applyNumberFormat="1">
      <alignment horizontal="right" vertical="bottom"/>
    </xf>
    <xf borderId="0" fillId="0" fontId="2" numFmtId="0" xfId="0" applyAlignment="1" applyFont="1">
      <alignment vertical="bottom"/>
    </xf>
    <xf borderId="0" fillId="0" fontId="2" numFmtId="3" xfId="0" applyAlignment="1" applyFont="1" applyNumberFormat="1">
      <alignment horizontal="right" vertical="bottom"/>
    </xf>
    <xf borderId="0" fillId="0" fontId="2" numFmtId="0" xfId="0" applyAlignment="1" applyFont="1">
      <alignment shrinkToFit="0" vertical="bottom" wrapText="1"/>
    </xf>
    <xf borderId="0" fillId="0" fontId="4" numFmtId="0" xfId="0" applyAlignment="1" applyFont="1">
      <alignment vertical="bottom"/>
    </xf>
    <xf borderId="0" fillId="0" fontId="5" numFmtId="0" xfId="0" applyAlignment="1" applyFont="1">
      <alignment vertical="bottom"/>
    </xf>
    <xf borderId="0" fillId="0" fontId="5" numFmtId="3" xfId="0" applyAlignment="1" applyFont="1" applyNumberFormat="1">
      <alignment vertical="bottom"/>
    </xf>
    <xf borderId="0" fillId="0" fontId="5" numFmtId="4" xfId="0" applyAlignment="1" applyFont="1" applyNumberForma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1.29"/>
    <col customWidth="1" min="3" max="3" width="19.43"/>
    <col customWidth="1" min="4" max="4" width="71.14"/>
  </cols>
  <sheetData>
    <row r="1">
      <c r="A1" s="1" t="s">
        <v>0</v>
      </c>
    </row>
    <row r="3">
      <c r="A3" s="2" t="s">
        <v>1</v>
      </c>
      <c r="B3" s="2" t="s">
        <v>2</v>
      </c>
      <c r="C3" s="2" t="s">
        <v>3</v>
      </c>
      <c r="D3" s="2" t="s">
        <v>4</v>
      </c>
    </row>
    <row r="4">
      <c r="A4" s="3" t="s">
        <v>5</v>
      </c>
      <c r="B4" s="4">
        <v>35.0</v>
      </c>
      <c r="C4" s="3" t="s">
        <v>6</v>
      </c>
      <c r="D4" s="3"/>
    </row>
    <row r="5">
      <c r="A5" s="3" t="s">
        <v>7</v>
      </c>
      <c r="B5" s="5">
        <v>46.0</v>
      </c>
      <c r="C5" s="3" t="s">
        <v>8</v>
      </c>
      <c r="D5" s="3"/>
    </row>
    <row r="6">
      <c r="A6" s="3" t="s">
        <v>9</v>
      </c>
      <c r="B6" s="6">
        <v>0.6</v>
      </c>
      <c r="C6" s="3"/>
      <c r="D6" s="3" t="s">
        <v>10</v>
      </c>
    </row>
    <row r="7">
      <c r="A7" s="3" t="s">
        <v>11</v>
      </c>
      <c r="B7" s="4">
        <v>1.2</v>
      </c>
      <c r="C7" s="3" t="s">
        <v>12</v>
      </c>
      <c r="D7" s="3"/>
    </row>
    <row r="8">
      <c r="A8" s="3" t="s">
        <v>13</v>
      </c>
      <c r="B8" s="7">
        <v>120000.0</v>
      </c>
      <c r="C8" s="3" t="s">
        <v>14</v>
      </c>
      <c r="D8" s="3"/>
    </row>
    <row r="9">
      <c r="A9" s="3" t="s">
        <v>15</v>
      </c>
      <c r="B9" s="8">
        <v>0.9</v>
      </c>
      <c r="C9" s="3"/>
      <c r="D9" s="3" t="s">
        <v>16</v>
      </c>
    </row>
    <row r="10">
      <c r="A10" s="9" t="s">
        <v>17</v>
      </c>
      <c r="B10" s="10">
        <f>B8*B9</f>
        <v>108000</v>
      </c>
      <c r="C10" s="3" t="s">
        <v>14</v>
      </c>
      <c r="D10" s="3"/>
    </row>
    <row r="11">
      <c r="A11" s="9" t="s">
        <v>18</v>
      </c>
      <c r="B11" s="10">
        <f>B8-B10</f>
        <v>12000</v>
      </c>
      <c r="C11" s="3" t="s">
        <v>14</v>
      </c>
      <c r="D11" s="3"/>
    </row>
    <row r="12">
      <c r="A12" s="9" t="s">
        <v>19</v>
      </c>
      <c r="B12" s="10">
        <f>B8*B4/100</f>
        <v>42000</v>
      </c>
      <c r="C12" s="3" t="s">
        <v>6</v>
      </c>
      <c r="D12" s="3"/>
    </row>
    <row r="13">
      <c r="A13" s="11" t="s">
        <v>20</v>
      </c>
      <c r="B13" s="12">
        <f>B12*B5</f>
        <v>1932000</v>
      </c>
      <c r="C13" s="3" t="s">
        <v>8</v>
      </c>
      <c r="D13" s="3"/>
    </row>
    <row r="14">
      <c r="A14" s="9" t="s">
        <v>21</v>
      </c>
      <c r="B14" s="10">
        <f>B10*B4*(1-B6)/100</f>
        <v>15120</v>
      </c>
      <c r="C14" s="3" t="s">
        <v>6</v>
      </c>
      <c r="D14" s="3"/>
    </row>
    <row r="15">
      <c r="A15" s="9" t="s">
        <v>22</v>
      </c>
      <c r="B15" s="10">
        <f>B12*(1-B9)</f>
        <v>4200</v>
      </c>
      <c r="C15" s="3" t="s">
        <v>6</v>
      </c>
      <c r="D15" s="3"/>
    </row>
    <row r="16">
      <c r="A16" s="9" t="s">
        <v>23</v>
      </c>
      <c r="B16" s="10">
        <f>B14+B15</f>
        <v>19320</v>
      </c>
      <c r="C16" s="3" t="s">
        <v>6</v>
      </c>
      <c r="D16" s="3"/>
    </row>
    <row r="17">
      <c r="A17" s="11" t="s">
        <v>24</v>
      </c>
      <c r="B17" s="12">
        <f>B16*B5</f>
        <v>888720</v>
      </c>
      <c r="C17" s="3" t="s">
        <v>8</v>
      </c>
      <c r="D17" s="3"/>
    </row>
    <row r="18">
      <c r="A18" s="3" t="s">
        <v>25</v>
      </c>
      <c r="B18" s="10">
        <f>B10*B4*B6*B7/100</f>
        <v>27216</v>
      </c>
      <c r="C18" s="3" t="s">
        <v>12</v>
      </c>
      <c r="D18" s="3"/>
    </row>
    <row r="19">
      <c r="A19" s="9" t="s">
        <v>26</v>
      </c>
      <c r="B19" s="10">
        <v>16.0</v>
      </c>
      <c r="C19" s="3" t="s">
        <v>8</v>
      </c>
      <c r="D19" s="3"/>
    </row>
    <row r="20">
      <c r="A20" s="11" t="s">
        <v>27</v>
      </c>
      <c r="B20" s="12">
        <f>B18*B19</f>
        <v>435456</v>
      </c>
      <c r="C20" s="3" t="s">
        <v>8</v>
      </c>
      <c r="D20" s="3"/>
    </row>
    <row r="21">
      <c r="A21" s="9" t="s">
        <v>28</v>
      </c>
      <c r="B21" s="10">
        <f>B17+B20</f>
        <v>1324176</v>
      </c>
      <c r="C21" s="3" t="s">
        <v>8</v>
      </c>
      <c r="D21" s="3"/>
    </row>
    <row r="22">
      <c r="A22" s="9" t="s">
        <v>29</v>
      </c>
      <c r="B22" s="4">
        <v>1000.0</v>
      </c>
      <c r="C22" s="3" t="s">
        <v>14</v>
      </c>
      <c r="D22" s="3" t="s">
        <v>30</v>
      </c>
    </row>
    <row r="23">
      <c r="A23" s="9" t="s">
        <v>31</v>
      </c>
      <c r="B23" s="4">
        <v>20.0</v>
      </c>
      <c r="C23" s="3" t="s">
        <v>8</v>
      </c>
      <c r="D23" s="3"/>
    </row>
    <row r="24">
      <c r="A24" s="9" t="s">
        <v>32</v>
      </c>
      <c r="B24" s="10">
        <f>B22*B23</f>
        <v>20000</v>
      </c>
      <c r="C24" s="3" t="s">
        <v>8</v>
      </c>
      <c r="D24" s="3"/>
    </row>
    <row r="25">
      <c r="A25" s="9" t="s">
        <v>33</v>
      </c>
      <c r="B25" s="7">
        <v>50000.0</v>
      </c>
      <c r="C25" s="3" t="s">
        <v>8</v>
      </c>
      <c r="D25" s="3"/>
    </row>
    <row r="26">
      <c r="A26" s="13" t="s">
        <v>34</v>
      </c>
      <c r="B26" s="12">
        <f>B21+B24+B25</f>
        <v>1394176</v>
      </c>
      <c r="C26" s="3" t="s">
        <v>8</v>
      </c>
      <c r="D26" s="3"/>
    </row>
    <row r="27">
      <c r="A27" s="14"/>
      <c r="B27" s="14"/>
      <c r="C27" s="3"/>
      <c r="D27" s="3"/>
    </row>
    <row r="28">
      <c r="A28" s="15" t="s">
        <v>35</v>
      </c>
      <c r="B28" s="16">
        <f>B13-B26</f>
        <v>537824</v>
      </c>
      <c r="C28" s="15" t="s">
        <v>8</v>
      </c>
      <c r="D28" s="3"/>
    </row>
    <row r="29">
      <c r="A29" s="9"/>
      <c r="B29" s="10"/>
      <c r="C29" s="3"/>
      <c r="D29" s="3"/>
    </row>
    <row r="30">
      <c r="A30" s="9" t="s">
        <v>36</v>
      </c>
      <c r="B30" s="10">
        <v>450000.0</v>
      </c>
      <c r="C30" s="9" t="s">
        <v>8</v>
      </c>
      <c r="D30" s="3"/>
    </row>
    <row r="31">
      <c r="A31" s="15" t="s">
        <v>37</v>
      </c>
      <c r="B31" s="17">
        <f>B30/B28</f>
        <v>0.8367049444</v>
      </c>
      <c r="C31" s="15" t="s">
        <v>38</v>
      </c>
      <c r="D31" s="3"/>
    </row>
    <row r="32">
      <c r="A32" s="9"/>
      <c r="B32" s="9"/>
      <c r="C32" s="9"/>
      <c r="D32" s="3"/>
    </row>
    <row r="33">
      <c r="A33" s="9"/>
      <c r="B33" s="9"/>
      <c r="C33" s="9"/>
      <c r="D33" s="3"/>
    </row>
    <row r="34">
      <c r="A34" s="9"/>
      <c r="B34" s="9"/>
      <c r="C34" s="9"/>
      <c r="D34" s="3"/>
    </row>
    <row r="35">
      <c r="A35" s="9"/>
      <c r="B35" s="9"/>
      <c r="C35" s="9"/>
      <c r="D35" s="3"/>
    </row>
    <row r="36">
      <c r="A36" s="9"/>
      <c r="B36" s="9"/>
      <c r="C36" s="9"/>
      <c r="D36" s="3"/>
    </row>
    <row r="37">
      <c r="D37" s="3"/>
    </row>
    <row r="38">
      <c r="D38" s="3"/>
    </row>
    <row r="39">
      <c r="D39" s="3"/>
    </row>
    <row r="40">
      <c r="D40" s="3"/>
    </row>
    <row r="41">
      <c r="D41" s="3"/>
    </row>
    <row r="42">
      <c r="D42" s="3"/>
    </row>
    <row r="43">
      <c r="D43" s="3"/>
    </row>
    <row r="44">
      <c r="D44" s="3"/>
    </row>
    <row r="45">
      <c r="D45" s="3"/>
    </row>
    <row r="46">
      <c r="D46" s="3"/>
    </row>
    <row r="47">
      <c r="D47" s="3"/>
    </row>
    <row r="48">
      <c r="D48" s="3"/>
    </row>
    <row r="49">
      <c r="D49" s="3"/>
    </row>
    <row r="50">
      <c r="D50" s="3"/>
    </row>
    <row r="51">
      <c r="D51" s="3"/>
    </row>
    <row r="52">
      <c r="D52" s="3"/>
    </row>
    <row r="53">
      <c r="D53" s="3"/>
    </row>
  </sheetData>
  <drawing r:id="rId1"/>
</worksheet>
</file>